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OI" sheetId="1" r:id="rId1"/>
    <sheet name="Info" sheetId="2" r:id="rId2"/>
  </sheets>
  <definedNames>
    <definedName name="_xlnm.Print_Area" localSheetId="0">'ROI'!$A$22:$O$49</definedName>
  </definedNames>
  <calcPr fullCalcOnLoad="1"/>
</workbook>
</file>

<file path=xl/sharedStrings.xml><?xml version="1.0" encoding="utf-8"?>
<sst xmlns="http://schemas.openxmlformats.org/spreadsheetml/2006/main" count="94" uniqueCount="58">
  <si>
    <t>Option to Profit ROI Projection</t>
  </si>
  <si>
    <t>Double Dip Dividend</t>
  </si>
  <si>
    <t>Put</t>
  </si>
  <si>
    <t>Per Share</t>
  </si>
  <si>
    <t>Initial</t>
  </si>
  <si>
    <t>Subsequent</t>
  </si>
  <si>
    <t>Option</t>
  </si>
  <si>
    <t>Premiums</t>
  </si>
  <si>
    <t>Sell Type</t>
  </si>
  <si>
    <t>ROI</t>
  </si>
  <si>
    <t>Options per share</t>
  </si>
  <si>
    <t>Total per Share</t>
  </si>
  <si>
    <t xml:space="preserve">Total </t>
  </si>
  <si>
    <t>Stock</t>
  </si>
  <si>
    <t>Buy</t>
  </si>
  <si>
    <t>Sell</t>
  </si>
  <si>
    <t>Profit/Loss</t>
  </si>
  <si>
    <t>Dividend</t>
  </si>
  <si>
    <t>Options Premium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</si>
  <si>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</si>
  <si>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</si>
  <si>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</si>
  <si>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</si>
  <si>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</si>
  <si>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</si>
  <si>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</si>
  <si>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</si>
  <si>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</si>
  <si>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</si>
  <si>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Call</t>
  </si>
  <si>
    <t xml:space="preserve">Double Dip Dividend: </t>
  </si>
  <si>
    <t xml:space="preserve">The strategy of attempting to capture both a dividend payment and option premium </t>
  </si>
  <si>
    <t>See Double Dipping Dividends</t>
  </si>
  <si>
    <t>The table shows ROI for both situations where the dividend is retained, as well as</t>
  </si>
  <si>
    <t>in the event that shares are assigned prior to ex-dividend date.</t>
  </si>
  <si>
    <t>Puts</t>
  </si>
  <si>
    <t>The strategy of selling cash covered puts. Only used if you would be comfortable</t>
  </si>
  <si>
    <t>owning shares at the assignment price and best used after a large drop in share price</t>
  </si>
  <si>
    <t>that may have been an over-reaction to related company or industry news.</t>
  </si>
  <si>
    <t xml:space="preserve">If puts are assigned, strategy seeks to sell calls at the original strike price </t>
  </si>
  <si>
    <t>of the original put contracts</t>
  </si>
  <si>
    <t>Monthly</t>
  </si>
  <si>
    <t>Only monthly options are vaialble for this equity position. The option expires after the</t>
  </si>
  <si>
    <t>close of trading on the third Friday of each month</t>
  </si>
  <si>
    <t>The ROI (return on Investment) strategy assumes that the shares will be assigned</t>
  </si>
  <si>
    <t>at the strike price.</t>
  </si>
  <si>
    <t xml:space="preserve">However, if not, the spreadsheet may continue to be used to track ROI by </t>
  </si>
  <si>
    <t>sequentially entering subsequent premiums, as well as the new strike price,</t>
  </si>
  <si>
    <t>if it has changed</t>
  </si>
  <si>
    <t xml:space="preserve">Call </t>
  </si>
  <si>
    <t>Monthly Options Only</t>
  </si>
  <si>
    <t>DOW</t>
  </si>
  <si>
    <t>TRADITIONAL</t>
  </si>
  <si>
    <t>DOUBLE DIP</t>
  </si>
  <si>
    <t>MOMENTUM</t>
  </si>
  <si>
    <t>GMCR</t>
  </si>
  <si>
    <t>WLT</t>
  </si>
  <si>
    <t>COP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</si>
</sst>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%"/>
  </numFmts>
  <fonts count="5">
    <font>
      <sz val="10"/>
      <name val="Arial"/>
      <family val="2"/>
    </font>
    <font>
      <b/>
      <u val="single"/>
      <sz val="28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19" applyNumberFormat="1" applyFont="1" applyFill="1" applyBorder="1" applyAlignment="1" applyProtection="1">
      <alignment/>
      <protection/>
    </xf>
    <xf numFmtId="2" fontId="0" fillId="2" borderId="0" xfId="0" applyNumberFormat="1" applyFill="1" applyAlignment="1">
      <alignment/>
    </xf>
    <xf numFmtId="15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38" fontId="3" fillId="2" borderId="0" xfId="0" applyNumberFormat="1" applyFont="1" applyFill="1" applyAlignment="1">
      <alignment/>
    </xf>
    <xf numFmtId="164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3" fillId="3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Fill="1" applyAlignment="1">
      <alignment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0" fontId="2" fillId="2" borderId="0" xfId="19" applyNumberFormat="1" applyFont="1" applyFill="1" applyBorder="1" applyAlignment="1" applyProtection="1">
      <alignment/>
      <protection/>
    </xf>
    <xf numFmtId="0" fontId="4" fillId="2" borderId="0" xfId="0" applyFont="1" applyFill="1" applyAlignment="1">
      <alignment/>
    </xf>
    <xf numFmtId="165" fontId="3" fillId="5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6" borderId="1" xfId="0" applyNumberFormat="1" applyFill="1" applyBorder="1" applyAlignment="1">
      <alignment/>
    </xf>
    <xf numFmtId="14" fontId="0" fillId="6" borderId="0" xfId="0" applyNumberFormat="1" applyFill="1" applyAlignment="1">
      <alignment/>
    </xf>
    <xf numFmtId="0" fontId="0" fillId="7" borderId="0" xfId="0" applyFill="1" applyAlignment="1">
      <alignment/>
    </xf>
    <xf numFmtId="0" fontId="3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2</xdr:col>
      <xdr:colOff>571500</xdr:colOff>
      <xdr:row>14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3086100" cy="2438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571500</xdr:colOff>
      <xdr:row>0</xdr:row>
      <xdr:rowOff>104775</xdr:rowOff>
    </xdr:from>
    <xdr:to>
      <xdr:col>14</xdr:col>
      <xdr:colOff>390525</xdr:colOff>
      <xdr:row>14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39425" y="104775"/>
          <a:ext cx="1695450" cy="2409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2</xdr:col>
      <xdr:colOff>466725</xdr:colOff>
      <xdr:row>15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2476500" cy="2438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22</xdr:row>
      <xdr:rowOff>104775</xdr:rowOff>
    </xdr:from>
    <xdr:to>
      <xdr:col>5</xdr:col>
      <xdr:colOff>238125</xdr:colOff>
      <xdr:row>39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3667125"/>
          <a:ext cx="1952625" cy="2771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ptiontoprofit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eekingalpha.com/article/611991-double-dipping-dividend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98"/>
  <sheetViews>
    <sheetView tabSelected="1" workbookViewId="0" topLeftCell="A4">
      <selection activeCell="A23" sqref="A23:IV23"/>
    </sheetView>
  </sheetViews>
  <sheetFormatPr defaultColWidth="9.140625" defaultRowHeight="12.75"/>
  <cols>
    <col min="1" max="1" width="14.28125" style="35" customWidth="1"/>
    <col min="2" max="2" width="23.57421875" style="0" customWidth="1"/>
    <col min="4" max="4" width="17.00390625" style="0" customWidth="1"/>
    <col min="5" max="5" width="15.140625" style="0" customWidth="1"/>
    <col min="6" max="6" width="14.7109375" style="0" customWidth="1"/>
    <col min="12" max="13" width="11.421875" style="0" customWidth="1"/>
    <col min="14" max="14" width="16.7109375" style="0" customWidth="1"/>
    <col min="15" max="15" width="11.7109375" style="0" customWidth="1"/>
    <col min="17" max="17" width="10.140625" style="0" customWidth="1"/>
  </cols>
  <sheetData>
    <row r="1" s="1" customFormat="1" ht="12.75">
      <c r="A1" s="10"/>
    </row>
    <row r="2" s="1" customFormat="1" ht="12.75">
      <c r="A2" s="10"/>
    </row>
    <row r="3" s="1" customFormat="1" ht="12.75">
      <c r="A3" s="10"/>
    </row>
    <row r="4" s="1" customFormat="1" ht="12.75">
      <c r="A4" s="10"/>
    </row>
    <row r="5" s="1" customFormat="1" ht="12.75">
      <c r="A5" s="10"/>
    </row>
    <row r="6" s="1" customFormat="1" ht="12.75">
      <c r="A6" s="10"/>
    </row>
    <row r="7" spans="1:5" s="1" customFormat="1" ht="35.25">
      <c r="A7" s="10"/>
      <c r="E7" s="2" t="s">
        <v>0</v>
      </c>
    </row>
    <row r="8" s="1" customFormat="1" ht="12.75">
      <c r="A8" s="10"/>
    </row>
    <row r="9" s="1" customFormat="1" ht="12.75">
      <c r="A9" s="10"/>
    </row>
    <row r="10" s="1" customFormat="1" ht="12.75">
      <c r="A10" s="10"/>
    </row>
    <row r="11" s="1" customFormat="1" ht="12.75">
      <c r="A11" s="10"/>
    </row>
    <row r="12" s="1" customFormat="1" ht="12.75">
      <c r="A12" s="10"/>
    </row>
    <row r="13" s="1" customFormat="1" ht="12.75">
      <c r="A13" s="10"/>
    </row>
    <row r="14" spans="1:31" s="1" customFormat="1" ht="6" customHeight="1">
      <c r="A14" s="10"/>
      <c r="E14" s="3"/>
      <c r="F14" s="4"/>
      <c r="G14" s="4"/>
      <c r="J14" s="3"/>
      <c r="K14" s="3"/>
      <c r="L14" s="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s="1" customFormat="1" ht="12" customHeight="1">
      <c r="A15" s="10"/>
      <c r="E15" s="3"/>
      <c r="F15" s="4"/>
      <c r="G15" s="4"/>
      <c r="J15" s="3"/>
      <c r="K15" s="3"/>
      <c r="L15" s="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100" s="1" customFormat="1" ht="12.75" hidden="1">
      <c r="A16" s="10"/>
      <c r="D16" s="3"/>
      <c r="E16" s="3"/>
      <c r="F16" s="6"/>
      <c r="G16" s="6"/>
      <c r="J16" s="3"/>
      <c r="K16" s="3"/>
      <c r="L16" s="7"/>
      <c r="M16" s="8"/>
      <c r="N16" s="9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>
        <f aca="true" t="shared" si="0" ref="AS16:BQ16">SUM(AS91:AS391)</f>
        <v>0</v>
      </c>
      <c r="AT16" s="6">
        <f t="shared" si="0"/>
        <v>0</v>
      </c>
      <c r="AU16" s="6">
        <f t="shared" si="0"/>
        <v>0</v>
      </c>
      <c r="AV16" s="6">
        <f t="shared" si="0"/>
        <v>0</v>
      </c>
      <c r="AW16" s="6">
        <f t="shared" si="0"/>
        <v>0</v>
      </c>
      <c r="AX16" s="6">
        <f t="shared" si="0"/>
        <v>0</v>
      </c>
      <c r="AY16" s="6">
        <f t="shared" si="0"/>
        <v>0</v>
      </c>
      <c r="AZ16" s="6">
        <f t="shared" si="0"/>
        <v>0</v>
      </c>
      <c r="BA16" s="6">
        <f t="shared" si="0"/>
        <v>0</v>
      </c>
      <c r="BB16" s="6">
        <f t="shared" si="0"/>
        <v>0</v>
      </c>
      <c r="BC16" s="6">
        <f t="shared" si="0"/>
        <v>0</v>
      </c>
      <c r="BD16" s="6">
        <f t="shared" si="0"/>
        <v>0</v>
      </c>
      <c r="BE16" s="6">
        <f t="shared" si="0"/>
        <v>0</v>
      </c>
      <c r="BF16" s="6">
        <f t="shared" si="0"/>
        <v>0</v>
      </c>
      <c r="BG16" s="6">
        <f t="shared" si="0"/>
        <v>0</v>
      </c>
      <c r="BH16" s="6">
        <f t="shared" si="0"/>
        <v>0</v>
      </c>
      <c r="BI16" s="6">
        <f t="shared" si="0"/>
        <v>0</v>
      </c>
      <c r="BJ16" s="6">
        <f t="shared" si="0"/>
        <v>0</v>
      </c>
      <c r="BK16" s="6">
        <f t="shared" si="0"/>
        <v>0</v>
      </c>
      <c r="BL16" s="6">
        <f t="shared" si="0"/>
        <v>0</v>
      </c>
      <c r="BM16" s="6">
        <f t="shared" si="0"/>
        <v>0</v>
      </c>
      <c r="BN16" s="6">
        <f t="shared" si="0"/>
        <v>0</v>
      </c>
      <c r="BO16" s="6">
        <f t="shared" si="0"/>
        <v>0</v>
      </c>
      <c r="BP16" s="6">
        <f t="shared" si="0"/>
        <v>0</v>
      </c>
      <c r="BQ16" s="6">
        <f t="shared" si="0"/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</row>
    <row r="17" spans="4:31" ht="12.75" hidden="1">
      <c r="D17" s="11"/>
      <c r="E17" s="11"/>
      <c r="F17" s="12"/>
      <c r="G17" s="13"/>
      <c r="H17" s="14"/>
      <c r="J17" s="11"/>
      <c r="K17" s="11"/>
      <c r="L17" s="15"/>
      <c r="M17" s="16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4:31" ht="12.75" hidden="1">
      <c r="D18" s="11"/>
      <c r="E18" s="11"/>
      <c r="F18" s="12"/>
      <c r="G18" s="13"/>
      <c r="H18" s="14"/>
      <c r="J18" s="11"/>
      <c r="K18" s="11"/>
      <c r="L18" s="15"/>
      <c r="M18" s="16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s="17" customFormat="1" ht="12.75">
      <c r="A19" s="51"/>
      <c r="B19" s="18" t="s">
        <v>1</v>
      </c>
      <c r="D19" s="19" t="s">
        <v>2</v>
      </c>
      <c r="E19" s="20"/>
      <c r="F19" s="46" t="s">
        <v>50</v>
      </c>
      <c r="G19" s="48"/>
      <c r="H19" s="21"/>
      <c r="J19" s="20"/>
      <c r="K19" s="20"/>
      <c r="L19" s="22"/>
      <c r="M19" s="23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4" customFormat="1" ht="12.75">
      <c r="A20" s="25"/>
      <c r="B20" s="25"/>
      <c r="D20" s="25"/>
      <c r="E20" s="26"/>
      <c r="F20" s="27"/>
      <c r="G20" s="28"/>
      <c r="J20" s="26"/>
      <c r="K20" s="26"/>
      <c r="L20" s="29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4:31" ht="12.75">
      <c r="D21" s="11"/>
      <c r="E21" s="11"/>
      <c r="F21" s="30"/>
      <c r="G21" s="31"/>
      <c r="H21" s="14"/>
      <c r="J21" s="11"/>
      <c r="K21" s="11"/>
      <c r="L21" s="32" t="s">
        <v>3</v>
      </c>
      <c r="M21" s="16"/>
      <c r="N21" s="33" t="s">
        <v>4</v>
      </c>
      <c r="O21" s="34" t="s">
        <v>5</v>
      </c>
      <c r="P21" s="34" t="s">
        <v>6</v>
      </c>
      <c r="Q21" s="34" t="s">
        <v>7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2:31" ht="12.75">
      <c r="B22" s="35" t="s">
        <v>8</v>
      </c>
      <c r="C22" s="35" t="s">
        <v>9</v>
      </c>
      <c r="D22" s="34" t="s">
        <v>10</v>
      </c>
      <c r="E22" s="34" t="s">
        <v>11</v>
      </c>
      <c r="F22" s="35" t="s">
        <v>12</v>
      </c>
      <c r="G22" s="36"/>
      <c r="H22" s="36" t="s">
        <v>13</v>
      </c>
      <c r="I22" s="35"/>
      <c r="J22" s="34" t="s">
        <v>14</v>
      </c>
      <c r="K22" s="34" t="s">
        <v>15</v>
      </c>
      <c r="L22" s="32" t="s">
        <v>16</v>
      </c>
      <c r="M22" s="37" t="s">
        <v>17</v>
      </c>
      <c r="N22" s="34" t="s">
        <v>18</v>
      </c>
      <c r="O22" s="33" t="s">
        <v>19</v>
      </c>
      <c r="P22" s="33" t="s">
        <v>20</v>
      </c>
      <c r="Q22" s="33" t="s">
        <v>21</v>
      </c>
      <c r="R22" s="33" t="s">
        <v>22</v>
      </c>
      <c r="S22" s="33" t="s">
        <v>23</v>
      </c>
      <c r="T22" s="33" t="s">
        <v>24</v>
      </c>
      <c r="U22" s="33" t="s">
        <v>25</v>
      </c>
      <c r="V22" s="33" t="s">
        <v>26</v>
      </c>
      <c r="W22" s="33" t="s">
        <v>27</v>
      </c>
      <c r="X22" s="33" t="s">
        <v>28</v>
      </c>
      <c r="Y22" s="11"/>
      <c r="Z22" s="11"/>
      <c r="AA22" s="11"/>
      <c r="AB22" s="11"/>
      <c r="AC22" s="11"/>
      <c r="AD22" s="11"/>
      <c r="AE22" s="11"/>
    </row>
    <row r="23" spans="2:31" ht="12.75">
      <c r="B23" s="35"/>
      <c r="C23" s="35"/>
      <c r="D23" s="34"/>
      <c r="E23" s="34"/>
      <c r="F23" s="35"/>
      <c r="G23" s="36"/>
      <c r="H23" s="36"/>
      <c r="I23" s="35"/>
      <c r="J23" s="34"/>
      <c r="K23" s="34"/>
      <c r="L23" s="32"/>
      <c r="M23" s="37"/>
      <c r="N23" s="34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11"/>
      <c r="Z23" s="11"/>
      <c r="AA23" s="11"/>
      <c r="AB23" s="11"/>
      <c r="AC23" s="11"/>
      <c r="AD23" s="11"/>
      <c r="AE23" s="11"/>
    </row>
    <row r="24" spans="2:31" ht="12.75">
      <c r="B24" s="35"/>
      <c r="C24" s="35"/>
      <c r="D24" s="34"/>
      <c r="E24" s="34"/>
      <c r="F24" s="35"/>
      <c r="G24" s="36"/>
      <c r="H24" s="36"/>
      <c r="I24" s="35"/>
      <c r="J24" s="34"/>
      <c r="K24" s="34"/>
      <c r="L24" s="32"/>
      <c r="M24" s="37"/>
      <c r="N24" s="34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11"/>
      <c r="Z24" s="11"/>
      <c r="AA24" s="11"/>
      <c r="AB24" s="11"/>
      <c r="AC24" s="11"/>
      <c r="AD24" s="11"/>
      <c r="AE24" s="11"/>
    </row>
    <row r="25" spans="4:31" ht="12.75">
      <c r="D25" s="11"/>
      <c r="E25" s="11"/>
      <c r="F25" s="35"/>
      <c r="G25" s="36"/>
      <c r="H25" s="36"/>
      <c r="I25" s="35"/>
      <c r="J25" s="34"/>
      <c r="K25" s="34"/>
      <c r="L25" s="38"/>
      <c r="M25" s="39"/>
      <c r="N25" s="34"/>
      <c r="O25" s="40"/>
      <c r="P25" s="40"/>
      <c r="Q25" s="40"/>
      <c r="R25" s="40"/>
      <c r="S25" s="40"/>
      <c r="T25" s="40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14" s="14" customFormat="1" ht="12.75">
      <c r="A26" s="36" t="s">
        <v>52</v>
      </c>
      <c r="B26" s="43" t="s">
        <v>29</v>
      </c>
      <c r="C26" s="13">
        <f>E26/J26</f>
        <v>0.010915044569765346</v>
      </c>
      <c r="D26" s="16">
        <f>SUM(N26:AI26)</f>
        <v>0.57</v>
      </c>
      <c r="E26" s="16">
        <f>M26+SUM(N26:X26)+L26</f>
        <v>0.6000000000000011</v>
      </c>
      <c r="F26" s="31">
        <f>I26*(L26+SUM(N26:EC26)+M26)</f>
        <v>0</v>
      </c>
      <c r="G26" s="31"/>
      <c r="H26" s="14" t="s">
        <v>57</v>
      </c>
      <c r="I26" s="47"/>
      <c r="J26" s="16">
        <v>54.97</v>
      </c>
      <c r="K26" s="16">
        <v>55</v>
      </c>
      <c r="L26" s="41">
        <f>(K26-J26)</f>
        <v>0.030000000000001137</v>
      </c>
      <c r="M26" s="16"/>
      <c r="N26" s="16">
        <v>0.57</v>
      </c>
    </row>
    <row r="27" spans="1:14" s="14" customFormat="1" ht="12.75">
      <c r="A27" s="36"/>
      <c r="B27" s="49" t="s">
        <v>29</v>
      </c>
      <c r="C27" s="13">
        <f>E27/J27</f>
        <v>0.018919410587593253</v>
      </c>
      <c r="D27" s="16">
        <f>SUM(N27:AI27)</f>
        <v>1.01</v>
      </c>
      <c r="E27" s="16">
        <f>M27+SUM(N27:X27)+L27</f>
        <v>1.0400000000000011</v>
      </c>
      <c r="F27" s="31">
        <f>I27*(L27+SUM(N27:EC27)+M27)</f>
        <v>0</v>
      </c>
      <c r="G27" s="31"/>
      <c r="H27" s="14" t="s">
        <v>57</v>
      </c>
      <c r="I27" s="47"/>
      <c r="J27" s="16">
        <v>54.97</v>
      </c>
      <c r="K27" s="16">
        <v>55</v>
      </c>
      <c r="L27" s="41">
        <f>(K27-J27)</f>
        <v>0.030000000000001137</v>
      </c>
      <c r="M27" s="16"/>
      <c r="N27" s="16">
        <v>1.01</v>
      </c>
    </row>
    <row r="28" spans="1:14" s="14" customFormat="1" ht="12.75">
      <c r="A28" s="36"/>
      <c r="B28" s="43"/>
      <c r="C28" s="13"/>
      <c r="D28" s="16"/>
      <c r="E28" s="16"/>
      <c r="F28" s="31"/>
      <c r="G28" s="31"/>
      <c r="I28" s="47"/>
      <c r="J28" s="16"/>
      <c r="K28" s="16"/>
      <c r="L28" s="41"/>
      <c r="M28" s="16"/>
      <c r="N28" s="16"/>
    </row>
    <row r="29" spans="1:14" s="14" customFormat="1" ht="12.75">
      <c r="A29" s="36"/>
      <c r="B29" s="43"/>
      <c r="C29" s="13"/>
      <c r="D29" s="16"/>
      <c r="E29" s="16"/>
      <c r="F29" s="31"/>
      <c r="G29" s="31"/>
      <c r="I29" s="47"/>
      <c r="J29" s="16"/>
      <c r="K29" s="16"/>
      <c r="L29" s="41"/>
      <c r="M29" s="16"/>
      <c r="N29" s="16"/>
    </row>
    <row r="30" spans="1:14" s="14" customFormat="1" ht="12.75">
      <c r="A30" s="36"/>
      <c r="B30" s="43"/>
      <c r="C30" s="13"/>
      <c r="D30" s="16"/>
      <c r="E30" s="16"/>
      <c r="F30" s="31"/>
      <c r="G30" s="31"/>
      <c r="I30" s="47"/>
      <c r="J30" s="16"/>
      <c r="K30" s="16"/>
      <c r="L30" s="41"/>
      <c r="M30" s="16"/>
      <c r="N30" s="16"/>
    </row>
    <row r="31" spans="1:31" ht="12.75">
      <c r="A31" s="35" t="s">
        <v>52</v>
      </c>
      <c r="B31" s="49" t="s">
        <v>49</v>
      </c>
      <c r="C31" s="13">
        <f>E31/J31</f>
        <v>0.023039889958734586</v>
      </c>
      <c r="D31" s="16">
        <f>SUM(N31:AI31)</f>
        <v>0.75</v>
      </c>
      <c r="E31" s="16">
        <f>M31+SUM(N31:X31)+L31</f>
        <v>0.6700000000000017</v>
      </c>
      <c r="F31" s="31">
        <f>I31*(L31+SUM(N31:EC31)+M31)</f>
        <v>0</v>
      </c>
      <c r="G31" s="31"/>
      <c r="H31" s="14" t="s">
        <v>51</v>
      </c>
      <c r="I31" s="14"/>
      <c r="J31" s="16">
        <v>29.08</v>
      </c>
      <c r="K31" s="16">
        <v>29</v>
      </c>
      <c r="L31" s="41">
        <f>(K31-J31)</f>
        <v>-0.0799999999999983</v>
      </c>
      <c r="M31" s="16"/>
      <c r="N31" s="16">
        <v>0.75</v>
      </c>
      <c r="O31" s="16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s="14" customFormat="1" ht="12.75">
      <c r="A32" s="36"/>
      <c r="B32" s="49" t="s">
        <v>49</v>
      </c>
      <c r="C32" s="13">
        <f>E32/J32</f>
        <v>0.04229711141678136</v>
      </c>
      <c r="D32" s="16">
        <f>SUM(N32:AI32)</f>
        <v>0.31</v>
      </c>
      <c r="E32" s="16">
        <f>M32+SUM(N32:X32)+L32</f>
        <v>1.2300000000000018</v>
      </c>
      <c r="F32" s="31">
        <f>I32*(L32+SUM(N32:EC32)+M32)</f>
        <v>0</v>
      </c>
      <c r="G32" s="31"/>
      <c r="H32" s="14" t="s">
        <v>51</v>
      </c>
      <c r="J32" s="16">
        <v>29.08</v>
      </c>
      <c r="K32" s="16">
        <v>30</v>
      </c>
      <c r="L32" s="41">
        <f>(K32-J32)</f>
        <v>0.9200000000000017</v>
      </c>
      <c r="M32" s="16"/>
      <c r="N32" s="16">
        <v>0.31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14" s="14" customFormat="1" ht="12.75">
      <c r="A33" s="36"/>
      <c r="B33" s="43"/>
      <c r="C33" s="13"/>
      <c r="D33" s="16"/>
      <c r="E33" s="16"/>
      <c r="F33" s="31"/>
      <c r="G33" s="31"/>
      <c r="I33" s="47"/>
      <c r="J33" s="16"/>
      <c r="K33" s="16"/>
      <c r="L33" s="41"/>
      <c r="M33" s="16"/>
      <c r="N33" s="16"/>
    </row>
    <row r="34" spans="1:14" s="14" customFormat="1" ht="12.75">
      <c r="A34" s="36"/>
      <c r="B34" s="43"/>
      <c r="C34" s="13"/>
      <c r="D34" s="16"/>
      <c r="E34" s="16"/>
      <c r="F34" s="31"/>
      <c r="G34" s="31"/>
      <c r="I34" s="47"/>
      <c r="J34" s="16"/>
      <c r="K34" s="16"/>
      <c r="L34" s="41"/>
      <c r="N34" s="16"/>
    </row>
    <row r="35" spans="1:14" s="14" customFormat="1" ht="12.75">
      <c r="A35" s="36"/>
      <c r="B35" s="43"/>
      <c r="C35" s="13"/>
      <c r="D35" s="16"/>
      <c r="E35" s="16"/>
      <c r="F35" s="31"/>
      <c r="G35" s="31"/>
      <c r="I35" s="47"/>
      <c r="J35" s="16"/>
      <c r="K35" s="16"/>
      <c r="L35" s="41"/>
      <c r="N35" s="16"/>
    </row>
    <row r="36" spans="1:31" ht="12.75">
      <c r="A36" s="35" t="s">
        <v>54</v>
      </c>
      <c r="B36" s="43" t="s">
        <v>49</v>
      </c>
      <c r="C36" s="13">
        <f>E36/J36</f>
        <v>0.07095343680709539</v>
      </c>
      <c r="D36" s="16">
        <f>SUM(N36:AI36)</f>
        <v>2.32</v>
      </c>
      <c r="E36" s="16">
        <f>M36+SUM(N36:X36)+L36</f>
        <v>1.2800000000000007</v>
      </c>
      <c r="F36" s="31">
        <f>I36*(L36+SUM(N36:EC36)+M36)</f>
        <v>0</v>
      </c>
      <c r="G36" s="31"/>
      <c r="H36" s="14" t="s">
        <v>55</v>
      </c>
      <c r="I36" s="14"/>
      <c r="J36" s="16">
        <v>18.04</v>
      </c>
      <c r="K36" s="16">
        <v>17</v>
      </c>
      <c r="L36" s="41">
        <f>(K36-J36)</f>
        <v>-1.0399999999999991</v>
      </c>
      <c r="M36" s="16"/>
      <c r="N36" s="16">
        <v>2.32</v>
      </c>
      <c r="O36" s="16"/>
      <c r="P36" s="42"/>
      <c r="Q36" s="16"/>
      <c r="R36" s="16"/>
      <c r="S36" s="16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2:31" ht="12.75">
      <c r="B37" s="43" t="s">
        <v>49</v>
      </c>
      <c r="C37" s="13">
        <f>E37/J37</f>
        <v>0.09534368070953442</v>
      </c>
      <c r="D37" s="16">
        <f>SUM(N37:AI37)</f>
        <v>1.76</v>
      </c>
      <c r="E37" s="16">
        <f>M37+SUM(N37:X37)+L37</f>
        <v>1.7200000000000009</v>
      </c>
      <c r="F37" s="31">
        <f>I37*(L37+SUM(N37:EC37)+M37)</f>
        <v>0</v>
      </c>
      <c r="G37" s="31"/>
      <c r="H37" s="14" t="s">
        <v>55</v>
      </c>
      <c r="I37" s="14"/>
      <c r="J37" s="16">
        <v>18.04</v>
      </c>
      <c r="K37" s="16">
        <v>18</v>
      </c>
      <c r="L37" s="41">
        <f>(K37-J37)</f>
        <v>-0.03999999999999915</v>
      </c>
      <c r="M37" s="16"/>
      <c r="N37" s="16">
        <v>1.76</v>
      </c>
      <c r="O37" s="16"/>
      <c r="P37" s="42"/>
      <c r="Q37" s="16"/>
      <c r="R37" s="16"/>
      <c r="S37" s="16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2:31" ht="12.75">
      <c r="B38" s="49" t="s">
        <v>49</v>
      </c>
      <c r="C38" s="13">
        <f>E38/J38</f>
        <v>0.08259423503325947</v>
      </c>
      <c r="D38" s="16">
        <f>SUM(N38:AI38)</f>
        <v>2.53</v>
      </c>
      <c r="E38" s="16">
        <f>M38+SUM(N38:X38)+L38</f>
        <v>1.4900000000000007</v>
      </c>
      <c r="F38" s="31">
        <f>I38*(L38+SUM(N38:EC38)+M38)</f>
        <v>0</v>
      </c>
      <c r="G38" s="31"/>
      <c r="H38" s="14" t="s">
        <v>55</v>
      </c>
      <c r="I38" s="14"/>
      <c r="J38" s="16">
        <v>18.04</v>
      </c>
      <c r="K38" s="16">
        <v>17</v>
      </c>
      <c r="L38" s="41">
        <f>(K38-J38)</f>
        <v>-1.0399999999999991</v>
      </c>
      <c r="M38" s="16"/>
      <c r="N38" s="16">
        <v>2.53</v>
      </c>
      <c r="O38" s="16"/>
      <c r="P38" s="42"/>
      <c r="Q38" s="16"/>
      <c r="R38" s="16"/>
      <c r="S38" s="16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2:31" ht="12.75">
      <c r="B39" s="49" t="s">
        <v>49</v>
      </c>
      <c r="C39" s="13">
        <f>E39/J39</f>
        <v>0.10920177383592022</v>
      </c>
      <c r="D39" s="16">
        <f>SUM(N39:AI39)</f>
        <v>2.01</v>
      </c>
      <c r="E39" s="16">
        <f>M39+SUM(N39:X39)+L39</f>
        <v>1.9700000000000006</v>
      </c>
      <c r="F39" s="31">
        <f>I39*(L39+SUM(N39:EC39)+M39)</f>
        <v>0</v>
      </c>
      <c r="G39" s="31"/>
      <c r="H39" s="14" t="s">
        <v>55</v>
      </c>
      <c r="I39" s="14"/>
      <c r="J39" s="16">
        <v>18.04</v>
      </c>
      <c r="K39" s="16">
        <v>18</v>
      </c>
      <c r="L39" s="41">
        <f>(K39-J39)</f>
        <v>-0.03999999999999915</v>
      </c>
      <c r="M39" s="16"/>
      <c r="N39" s="16">
        <v>2.01</v>
      </c>
      <c r="O39" s="16"/>
      <c r="P39" s="42"/>
      <c r="Q39" s="16"/>
      <c r="R39" s="16"/>
      <c r="S39" s="16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2:31" ht="12.75">
      <c r="B40" s="43"/>
      <c r="C40" s="13"/>
      <c r="D40" s="16"/>
      <c r="E40" s="16"/>
      <c r="F40" s="31"/>
      <c r="G40" s="31"/>
      <c r="H40" s="14"/>
      <c r="I40" s="14"/>
      <c r="J40" s="16"/>
      <c r="K40" s="16"/>
      <c r="L40" s="41"/>
      <c r="M40" s="16"/>
      <c r="N40" s="16"/>
      <c r="O40" s="16"/>
      <c r="P40" s="42"/>
      <c r="Q40" s="16"/>
      <c r="R40" s="16"/>
      <c r="S40" s="16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2:31" ht="12.75">
      <c r="B41" s="43"/>
      <c r="C41" s="13"/>
      <c r="D41" s="16"/>
      <c r="E41" s="16"/>
      <c r="F41" s="31"/>
      <c r="G41" s="31"/>
      <c r="H41" s="14"/>
      <c r="I41" s="14"/>
      <c r="J41" s="16"/>
      <c r="K41" s="16"/>
      <c r="L41" s="41"/>
      <c r="M41" s="16"/>
      <c r="N41" s="16"/>
      <c r="O41" s="16"/>
      <c r="P41" s="42"/>
      <c r="Q41" s="16"/>
      <c r="R41" s="16"/>
      <c r="S41" s="16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14" s="14" customFormat="1" ht="12.75">
      <c r="A42" s="36"/>
      <c r="B42" s="43"/>
      <c r="C42" s="13"/>
      <c r="D42" s="16"/>
      <c r="E42" s="16"/>
      <c r="F42" s="31"/>
      <c r="G42" s="31"/>
      <c r="I42" s="47"/>
      <c r="J42" s="16"/>
      <c r="K42" s="16"/>
      <c r="L42" s="41"/>
      <c r="N42" s="16"/>
    </row>
    <row r="43" spans="1:14" s="14" customFormat="1" ht="12.75">
      <c r="A43" s="36" t="s">
        <v>52</v>
      </c>
      <c r="B43" s="43" t="s">
        <v>29</v>
      </c>
      <c r="C43" s="13">
        <f>E43/J43</f>
        <v>0.026741110784601785</v>
      </c>
      <c r="D43" s="16">
        <f>SUM(N43:AI43)</f>
        <v>2.44</v>
      </c>
      <c r="E43" s="16">
        <f>M43+SUM(N43:X43)+L43</f>
        <v>0.9099999999999988</v>
      </c>
      <c r="F43" s="31">
        <f>I43*(L43+SUM(N43:EC43)+N43)</f>
        <v>0</v>
      </c>
      <c r="G43" s="31"/>
      <c r="H43" s="14" t="s">
        <v>56</v>
      </c>
      <c r="I43" s="47"/>
      <c r="J43" s="16">
        <v>34.03</v>
      </c>
      <c r="K43" s="16">
        <v>32.5</v>
      </c>
      <c r="L43" s="41">
        <f>(K43-J43)</f>
        <v>-1.5300000000000011</v>
      </c>
      <c r="N43" s="16">
        <v>2.44</v>
      </c>
    </row>
    <row r="44" spans="1:14" s="14" customFormat="1" ht="12.75">
      <c r="A44" s="36"/>
      <c r="B44" s="43" t="s">
        <v>29</v>
      </c>
      <c r="C44" s="13">
        <f>E44/J44</f>
        <v>0.0634734058183955</v>
      </c>
      <c r="D44" s="16">
        <f>SUM(N44:AI44)</f>
        <v>1.19</v>
      </c>
      <c r="E44" s="16">
        <f>M44+SUM(N44:X44)+L44</f>
        <v>2.159999999999999</v>
      </c>
      <c r="F44" s="31">
        <f>I44*(L44+SUM(N44:EC44)+N44)</f>
        <v>0</v>
      </c>
      <c r="G44" s="31"/>
      <c r="H44" s="14" t="s">
        <v>56</v>
      </c>
      <c r="I44" s="47"/>
      <c r="J44" s="16">
        <v>34.03</v>
      </c>
      <c r="K44" s="16">
        <v>35</v>
      </c>
      <c r="L44" s="41">
        <f>(K44-J44)</f>
        <v>0.9699999999999989</v>
      </c>
      <c r="N44" s="16">
        <v>1.19</v>
      </c>
    </row>
    <row r="45" spans="1:14" s="14" customFormat="1" ht="12.75">
      <c r="A45" s="36"/>
      <c r="B45" s="43" t="s">
        <v>29</v>
      </c>
      <c r="C45" s="13">
        <f>E45/J45</f>
        <v>0.11813106082868054</v>
      </c>
      <c r="D45" s="16">
        <f>SUM(N45:AI45)</f>
        <v>0.55</v>
      </c>
      <c r="E45" s="16">
        <f>M45+SUM(N45:X45)+L45</f>
        <v>4.019999999999999</v>
      </c>
      <c r="F45" s="31">
        <f>I45*(L45+SUM(N45:EC45)+N45)</f>
        <v>0</v>
      </c>
      <c r="G45" s="31"/>
      <c r="H45" s="14" t="s">
        <v>56</v>
      </c>
      <c r="I45" s="47"/>
      <c r="J45" s="16">
        <v>34.03</v>
      </c>
      <c r="K45" s="16">
        <v>37.5</v>
      </c>
      <c r="L45" s="41">
        <f>(K45-J45)</f>
        <v>3.469999999999999</v>
      </c>
      <c r="N45" s="16">
        <v>0.55</v>
      </c>
    </row>
    <row r="46" spans="1:14" s="14" customFormat="1" ht="12.75">
      <c r="A46" s="36"/>
      <c r="B46" s="43" t="s">
        <v>29</v>
      </c>
      <c r="C46" s="13">
        <f>E46/J46</f>
        <v>0.030267411107845987</v>
      </c>
      <c r="D46" s="16">
        <f>SUM(N46:AI46)</f>
        <v>2.44</v>
      </c>
      <c r="E46" s="16">
        <f>M46+SUM(N46:X46)+L46</f>
        <v>1.029999999999999</v>
      </c>
      <c r="F46" s="31">
        <f>I46*(L46+SUM(N46:EC46)+N46)</f>
        <v>0</v>
      </c>
      <c r="G46" s="31"/>
      <c r="H46" s="14" t="s">
        <v>56</v>
      </c>
      <c r="I46" s="47"/>
      <c r="J46" s="16">
        <v>34.03</v>
      </c>
      <c r="K46" s="16">
        <v>32.5</v>
      </c>
      <c r="L46" s="41">
        <f>(K46-J46)</f>
        <v>-1.5300000000000011</v>
      </c>
      <c r="M46" s="50">
        <v>0.12</v>
      </c>
      <c r="N46" s="16">
        <v>2.44</v>
      </c>
    </row>
    <row r="47" spans="1:14" s="14" customFormat="1" ht="12.75">
      <c r="A47" s="36"/>
      <c r="B47" s="43" t="s">
        <v>29</v>
      </c>
      <c r="C47" s="13">
        <f>E47/J47</f>
        <v>0.06699970614163969</v>
      </c>
      <c r="D47" s="16">
        <f>SUM(N47:AI47)</f>
        <v>1.19</v>
      </c>
      <c r="E47" s="16">
        <f>M47+SUM(N47:X47)+L47</f>
        <v>2.279999999999999</v>
      </c>
      <c r="F47" s="31">
        <f>I47*(L47+SUM(N47:EC47)+N47)</f>
        <v>0</v>
      </c>
      <c r="G47" s="31"/>
      <c r="H47" s="14" t="s">
        <v>56</v>
      </c>
      <c r="I47" s="47"/>
      <c r="J47" s="16">
        <v>34.03</v>
      </c>
      <c r="K47" s="16">
        <v>35</v>
      </c>
      <c r="L47" s="41">
        <f>(K47-J47)</f>
        <v>0.9699999999999989</v>
      </c>
      <c r="M47" s="50">
        <v>0.12</v>
      </c>
      <c r="N47" s="16">
        <v>1.19</v>
      </c>
    </row>
    <row r="48" spans="1:14" s="14" customFormat="1" ht="12.75">
      <c r="A48" s="36"/>
      <c r="B48" s="43" t="s">
        <v>29</v>
      </c>
      <c r="C48" s="13">
        <f>E48/J48</f>
        <v>0.12165736115192473</v>
      </c>
      <c r="D48" s="16">
        <f>SUM(N48:AI48)</f>
        <v>0.55</v>
      </c>
      <c r="E48" s="16">
        <f>M48+SUM(N48:X48)+L48</f>
        <v>4.139999999999999</v>
      </c>
      <c r="F48" s="31">
        <f>I48*(L48+SUM(N48:EC48)+N48)</f>
        <v>0</v>
      </c>
      <c r="G48" s="31"/>
      <c r="H48" s="14" t="s">
        <v>56</v>
      </c>
      <c r="I48" s="47"/>
      <c r="J48" s="16">
        <v>34.03</v>
      </c>
      <c r="K48" s="16">
        <v>37.5</v>
      </c>
      <c r="L48" s="41">
        <f>(K48-J48)</f>
        <v>3.469999999999999</v>
      </c>
      <c r="M48" s="50">
        <v>0.12</v>
      </c>
      <c r="N48" s="16">
        <v>0.55</v>
      </c>
    </row>
    <row r="49" spans="1:14" s="14" customFormat="1" ht="12.75">
      <c r="A49" s="36" t="s">
        <v>53</v>
      </c>
      <c r="B49" s="49" t="s">
        <v>29</v>
      </c>
      <c r="C49" s="13">
        <f>E49/J49</f>
        <v>0.04907434616514837</v>
      </c>
      <c r="D49" s="16">
        <f>SUM(N49:AI49)</f>
        <v>3.2</v>
      </c>
      <c r="E49" s="16">
        <f>M49+SUM(N49:X49)+L49</f>
        <v>1.669999999999999</v>
      </c>
      <c r="F49" s="31">
        <f>I49*(L49+SUM(N49:EC49)+N49)</f>
        <v>0</v>
      </c>
      <c r="G49" s="31"/>
      <c r="H49" s="14" t="s">
        <v>56</v>
      </c>
      <c r="I49" s="47"/>
      <c r="J49" s="16">
        <v>34.03</v>
      </c>
      <c r="K49" s="16">
        <v>32.5</v>
      </c>
      <c r="L49" s="41">
        <f>(K49-J49)</f>
        <v>-1.5300000000000011</v>
      </c>
      <c r="N49" s="16">
        <v>3.2</v>
      </c>
    </row>
    <row r="50" spans="1:14" s="14" customFormat="1" ht="12.75">
      <c r="A50" s="36"/>
      <c r="B50" s="49" t="s">
        <v>29</v>
      </c>
      <c r="C50" s="13">
        <f>E50/J50</f>
        <v>0.08668821627975312</v>
      </c>
      <c r="D50" s="16">
        <f>SUM(N50:AI50)</f>
        <v>1.98</v>
      </c>
      <c r="E50" s="16">
        <f>M50+SUM(N50:X50)+L50</f>
        <v>2.949999999999999</v>
      </c>
      <c r="F50" s="31">
        <f>I50*(L50+SUM(N50:EC50)+N50)</f>
        <v>0</v>
      </c>
      <c r="G50" s="31"/>
      <c r="H50" s="14" t="s">
        <v>56</v>
      </c>
      <c r="I50" s="47"/>
      <c r="J50" s="16">
        <v>34.03</v>
      </c>
      <c r="K50" s="16">
        <v>35</v>
      </c>
      <c r="L50" s="41">
        <f>(K50-J50)</f>
        <v>0.9699999999999989</v>
      </c>
      <c r="N50" s="16">
        <v>1.98</v>
      </c>
    </row>
    <row r="51" spans="1:14" s="14" customFormat="1" ht="12.75">
      <c r="A51" s="36"/>
      <c r="B51" s="49" t="s">
        <v>29</v>
      </c>
      <c r="C51" s="13">
        <f>E51/J51</f>
        <v>0.13723185424625328</v>
      </c>
      <c r="D51" s="16">
        <f>SUM(N51:AI51)</f>
        <v>1.2</v>
      </c>
      <c r="E51" s="16">
        <f>M51+SUM(N51:X51)+L51</f>
        <v>4.669999999999999</v>
      </c>
      <c r="F51" s="31">
        <f>I51*(L51+SUM(N51:EC51)+N51)</f>
        <v>0</v>
      </c>
      <c r="G51" s="31"/>
      <c r="H51" s="14" t="s">
        <v>56</v>
      </c>
      <c r="I51" s="47"/>
      <c r="J51" s="16">
        <v>34.03</v>
      </c>
      <c r="K51" s="16">
        <v>37.5</v>
      </c>
      <c r="L51" s="41">
        <f>(K51-J51)</f>
        <v>3.469999999999999</v>
      </c>
      <c r="N51" s="16">
        <v>1.2</v>
      </c>
    </row>
    <row r="52" spans="1:14" s="14" customFormat="1" ht="12.75">
      <c r="A52" s="36"/>
      <c r="B52" s="49" t="s">
        <v>29</v>
      </c>
      <c r="C52" s="13">
        <f>E52/J52</f>
        <v>0.05260064648839257</v>
      </c>
      <c r="D52" s="16">
        <f>SUM(N52:AI52)</f>
        <v>3.2</v>
      </c>
      <c r="E52" s="16">
        <f>M52+SUM(N52:X52)+L52</f>
        <v>1.7899999999999991</v>
      </c>
      <c r="F52" s="31">
        <f>I52*(L52+SUM(N52:EC52)+N52)</f>
        <v>0</v>
      </c>
      <c r="G52" s="31"/>
      <c r="H52" s="14" t="s">
        <v>56</v>
      </c>
      <c r="I52" s="47"/>
      <c r="J52" s="16">
        <v>34.03</v>
      </c>
      <c r="K52" s="16">
        <v>32.5</v>
      </c>
      <c r="L52" s="41">
        <f>(K52-J52)</f>
        <v>-1.5300000000000011</v>
      </c>
      <c r="M52" s="50">
        <v>0.12</v>
      </c>
      <c r="N52" s="16">
        <v>3.2</v>
      </c>
    </row>
    <row r="53" spans="1:17" ht="12.75">
      <c r="A53" s="39"/>
      <c r="B53" s="49" t="s">
        <v>29</v>
      </c>
      <c r="C53" s="13">
        <f>E53/J53</f>
        <v>0.09021451660299733</v>
      </c>
      <c r="D53" s="16">
        <f>SUM(N53:AI53)</f>
        <v>1.98</v>
      </c>
      <c r="E53" s="16">
        <f>M53+SUM(N53:X53)+L53</f>
        <v>3.069999999999999</v>
      </c>
      <c r="F53" s="31">
        <f>I53*(L53+SUM(N53:EC53)+N53)</f>
        <v>0</v>
      </c>
      <c r="G53" s="31"/>
      <c r="H53" s="14" t="s">
        <v>56</v>
      </c>
      <c r="I53" s="47"/>
      <c r="J53" s="16">
        <v>34.03</v>
      </c>
      <c r="K53" s="16">
        <v>35</v>
      </c>
      <c r="L53" s="41">
        <f>(K53-J53)</f>
        <v>0.9699999999999989</v>
      </c>
      <c r="M53" s="50">
        <v>0.12</v>
      </c>
      <c r="N53" s="16">
        <v>1.98</v>
      </c>
      <c r="O53" s="11"/>
      <c r="P53" s="11"/>
      <c r="Q53" s="11"/>
    </row>
    <row r="54" spans="1:17" ht="12.75">
      <c r="A54" s="39"/>
      <c r="B54" s="49" t="s">
        <v>29</v>
      </c>
      <c r="C54" s="13">
        <f>E54/J54</f>
        <v>0.14075815456949747</v>
      </c>
      <c r="D54" s="16">
        <f>SUM(N54:AI54)</f>
        <v>1.2</v>
      </c>
      <c r="E54" s="16">
        <f>M54+SUM(N54:X54)+L54</f>
        <v>4.789999999999999</v>
      </c>
      <c r="F54" s="31">
        <f>I54*(L54+SUM(N54:EC54)+N54)</f>
        <v>0</v>
      </c>
      <c r="G54" s="31"/>
      <c r="H54" s="14" t="s">
        <v>56</v>
      </c>
      <c r="I54" s="47"/>
      <c r="J54" s="16">
        <v>34.03</v>
      </c>
      <c r="K54" s="16">
        <v>37.5</v>
      </c>
      <c r="L54" s="41">
        <f>(K54-J54)</f>
        <v>3.469999999999999</v>
      </c>
      <c r="M54" s="50">
        <v>0.12</v>
      </c>
      <c r="N54" s="16">
        <v>1.2</v>
      </c>
      <c r="O54" s="11"/>
      <c r="P54" s="11"/>
      <c r="Q54" s="11"/>
    </row>
    <row r="55" spans="1:17" ht="12.75">
      <c r="A55" s="39"/>
      <c r="B55" s="42"/>
      <c r="C55" s="16"/>
      <c r="D55" s="16"/>
      <c r="E55" s="16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12.75">
      <c r="A56" s="39"/>
      <c r="B56" s="42"/>
      <c r="C56" s="16"/>
      <c r="D56" s="16"/>
      <c r="E56" s="16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12.75">
      <c r="A57" s="39"/>
      <c r="B57" s="16"/>
      <c r="C57" s="16"/>
      <c r="D57" s="16"/>
      <c r="E57" s="16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12.75">
      <c r="A58" s="39"/>
      <c r="B58" s="16"/>
      <c r="C58" s="16"/>
      <c r="D58" s="16"/>
      <c r="E58" s="16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s="14" customFormat="1" ht="12.75">
      <c r="A59" s="39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2.75">
      <c r="A60" s="39"/>
      <c r="B60" s="42"/>
      <c r="C60" s="16"/>
      <c r="D60" s="16"/>
      <c r="E60" s="16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2.75">
      <c r="A61" s="39"/>
      <c r="B61" s="42"/>
      <c r="C61" s="16"/>
      <c r="D61" s="16"/>
      <c r="E61" s="16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ht="12.75">
      <c r="B62" s="14"/>
    </row>
    <row r="63" ht="12.75">
      <c r="B63" s="14"/>
    </row>
    <row r="64" ht="12.75">
      <c r="B64" s="14"/>
    </row>
    <row r="65" ht="12.75">
      <c r="B65" s="14"/>
    </row>
    <row r="66" ht="12.75">
      <c r="B66" s="14"/>
    </row>
    <row r="67" ht="12.75">
      <c r="B67" s="14"/>
    </row>
    <row r="68" ht="12.75">
      <c r="B68" s="14"/>
    </row>
    <row r="69" ht="12.75">
      <c r="B69" s="14"/>
    </row>
    <row r="70" ht="12.75">
      <c r="B70" s="14"/>
    </row>
    <row r="71" ht="12.75">
      <c r="B71" s="14"/>
    </row>
    <row r="72" ht="12.75">
      <c r="B72" s="14"/>
    </row>
    <row r="73" ht="12.75">
      <c r="B73" s="14"/>
    </row>
    <row r="74" ht="12.75">
      <c r="B74" s="14"/>
    </row>
    <row r="75" ht="12.75">
      <c r="B75" s="14"/>
    </row>
    <row r="76" ht="12.75">
      <c r="B76" s="14"/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  <row r="94" ht="12.75">
      <c r="B94" s="14"/>
    </row>
    <row r="95" ht="12.75">
      <c r="B95" s="14"/>
    </row>
    <row r="96" ht="12.75">
      <c r="B96" s="14"/>
    </row>
    <row r="97" ht="12.75">
      <c r="B97" s="14"/>
    </row>
    <row r="98" ht="12.75">
      <c r="B98" s="14"/>
    </row>
  </sheetData>
  <sheetProtection selectLockedCells="1" selectUnlockedCells="1"/>
  <conditionalFormatting sqref="C26:C54">
    <cfRule type="cellIs" priority="1" dxfId="0" operator="lessThan" stopIfTrue="1">
      <formula>0</formula>
    </cfRule>
  </conditionalFormatting>
  <hyperlinks>
    <hyperlink ref="E7" r:id="rId1" display="Option to Profit ROI Projection"/>
  </hyperlinks>
  <printOptions/>
  <pageMargins left="0.7479166666666667" right="0.7479166666666667" top="0.42" bottom="0.9840277777777777" header="0.5118055555555555" footer="0.5118055555555555"/>
  <pageSetup fitToHeight="1" fitToWidth="1" horizontalDpi="300" verticalDpi="300" orientation="landscape" scale="6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1:E42"/>
  <sheetViews>
    <sheetView workbookViewId="0" topLeftCell="A1">
      <selection activeCell="B30" sqref="B30"/>
    </sheetView>
  </sheetViews>
  <sheetFormatPr defaultColWidth="9.140625" defaultRowHeight="12.75"/>
  <cols>
    <col min="2" max="2" width="21.140625" style="0" customWidth="1"/>
    <col min="3" max="3" width="70.7109375" style="0" customWidth="1"/>
    <col min="4" max="4" width="5.8515625" style="0" customWidth="1"/>
    <col min="5" max="5" width="25.710937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pans="2:5" s="1" customFormat="1" ht="12.75">
      <c r="B21" s="10" t="s">
        <v>30</v>
      </c>
      <c r="C21" s="1" t="s">
        <v>31</v>
      </c>
      <c r="E21" s="44" t="s">
        <v>32</v>
      </c>
    </row>
    <row r="22" spans="2:5" s="1" customFormat="1" ht="12.75">
      <c r="B22" s="10"/>
      <c r="C22" s="1" t="s">
        <v>33</v>
      </c>
      <c r="E22" s="44"/>
    </row>
    <row r="23" spans="2:5" s="1" customFormat="1" ht="12.75">
      <c r="B23" s="10"/>
      <c r="C23" s="1" t="s">
        <v>34</v>
      </c>
      <c r="E23" s="44"/>
    </row>
    <row r="24" s="1" customFormat="1" ht="12.75"/>
    <row r="25" spans="2:3" s="1" customFormat="1" ht="12.75">
      <c r="B25" s="10" t="s">
        <v>35</v>
      </c>
      <c r="C25" s="1" t="s">
        <v>36</v>
      </c>
    </row>
    <row r="26" s="1" customFormat="1" ht="12.75">
      <c r="C26" s="1" t="s">
        <v>37</v>
      </c>
    </row>
    <row r="27" s="1" customFormat="1" ht="12.75">
      <c r="C27" s="1" t="s">
        <v>38</v>
      </c>
    </row>
    <row r="28" s="1" customFormat="1" ht="12.75"/>
    <row r="29" s="1" customFormat="1" ht="12.75">
      <c r="C29" s="1" t="s">
        <v>39</v>
      </c>
    </row>
    <row r="30" s="1" customFormat="1" ht="12.75">
      <c r="C30" s="1" t="s">
        <v>40</v>
      </c>
    </row>
    <row r="31" s="1" customFormat="1" ht="12.75"/>
    <row r="32" spans="2:3" s="1" customFormat="1" ht="12.75">
      <c r="B32" s="10" t="s">
        <v>41</v>
      </c>
      <c r="C32" s="1" t="s">
        <v>42</v>
      </c>
    </row>
    <row r="33" s="1" customFormat="1" ht="12.75">
      <c r="C33" s="1" t="s">
        <v>43</v>
      </c>
    </row>
    <row r="34" s="1" customFormat="1" ht="12.75"/>
    <row r="35" s="1" customFormat="1" ht="12.75"/>
    <row r="36" s="1" customFormat="1" ht="12.75"/>
    <row r="37" s="1" customFormat="1" ht="12.75">
      <c r="C37" s="45" t="s">
        <v>44</v>
      </c>
    </row>
    <row r="38" s="1" customFormat="1" ht="12.75">
      <c r="C38" s="45" t="s">
        <v>45</v>
      </c>
    </row>
    <row r="39" s="1" customFormat="1" ht="12.75"/>
    <row r="40" s="1" customFormat="1" ht="12.75">
      <c r="C40" s="45" t="s">
        <v>46</v>
      </c>
    </row>
    <row r="41" s="1" customFormat="1" ht="12.75">
      <c r="C41" s="45" t="s">
        <v>47</v>
      </c>
    </row>
    <row r="42" s="1" customFormat="1" ht="12.75">
      <c r="C42" s="45" t="s">
        <v>48</v>
      </c>
    </row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 selectLockedCells="1" selectUnlockedCells="1"/>
  <hyperlinks>
    <hyperlink ref="E21" r:id="rId1" display="See Double Dipping Dividends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</cp:lastModifiedBy>
  <cp:lastPrinted>2012-07-23T01:22:17Z</cp:lastPrinted>
  <dcterms:created xsi:type="dcterms:W3CDTF">2012-06-16T13:36:43Z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